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15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4" i="1"/>
  <c r="D23" i="1"/>
  <c r="D20" i="1"/>
  <c r="D18" i="1"/>
  <c r="D15" i="1"/>
  <c r="D14" i="1"/>
  <c r="D17" i="1" l="1"/>
  <c r="D57" i="1" l="1"/>
  <c r="D56" i="1"/>
  <c r="D54" i="1"/>
  <c r="D55" i="1"/>
  <c r="D53" i="1"/>
  <c r="D52" i="1"/>
  <c r="D51" i="1"/>
  <c r="D50" i="1"/>
  <c r="D49" i="1"/>
  <c r="D48" i="1"/>
  <c r="D47" i="1"/>
  <c r="D46" i="1"/>
  <c r="D45" i="1"/>
  <c r="D44" i="1"/>
  <c r="D34" i="1"/>
  <c r="D33" i="1"/>
  <c r="D32" i="1"/>
  <c r="D31" i="1"/>
  <c r="D29" i="1"/>
  <c r="D28" i="1"/>
  <c r="D27" i="1"/>
  <c r="D26" i="1"/>
  <c r="F25" i="1" l="1"/>
  <c r="F30" i="1"/>
  <c r="E21" i="1" l="1"/>
  <c r="F21" i="1" s="1"/>
  <c r="G21" i="1" s="1"/>
  <c r="H21" i="1" s="1"/>
  <c r="I21" i="1" s="1"/>
  <c r="J21" i="1" s="1"/>
  <c r="E23" i="1"/>
  <c r="F23" i="1" s="1"/>
  <c r="G23" i="1" s="1"/>
  <c r="H23" i="1" s="1"/>
  <c r="I23" i="1" s="1"/>
  <c r="J23" i="1" s="1"/>
  <c r="E14" i="1"/>
  <c r="F14" i="1" s="1"/>
  <c r="G14" i="1" s="1"/>
  <c r="H14" i="1" s="1"/>
  <c r="I14" i="1" s="1"/>
  <c r="J14" i="1" s="1"/>
  <c r="E24" i="1"/>
  <c r="F24" i="1" s="1"/>
  <c r="G24" i="1" s="1"/>
  <c r="H24" i="1" s="1"/>
  <c r="I24" i="1" s="1"/>
  <c r="J24" i="1" s="1"/>
  <c r="E20" i="1"/>
  <c r="F20" i="1" s="1"/>
  <c r="G20" i="1" s="1"/>
  <c r="H20" i="1" s="1"/>
  <c r="I20" i="1" s="1"/>
  <c r="J20" i="1" s="1"/>
  <c r="E15" i="1"/>
  <c r="F15" i="1" s="1"/>
  <c r="G15" i="1" s="1"/>
  <c r="H15" i="1" s="1"/>
  <c r="I15" i="1" s="1"/>
  <c r="J15" i="1" s="1"/>
  <c r="E18" i="1"/>
  <c r="F18" i="1" s="1"/>
  <c r="G18" i="1" s="1"/>
  <c r="H18" i="1" s="1"/>
  <c r="I18" i="1" s="1"/>
  <c r="J18" i="1" s="1"/>
  <c r="E47" i="1"/>
  <c r="E29" i="1"/>
  <c r="E33" i="1"/>
  <c r="E27" i="1"/>
  <c r="E57" i="1"/>
  <c r="E54" i="1"/>
  <c r="E52" i="1"/>
  <c r="E50" i="1"/>
  <c r="E48" i="1"/>
  <c r="E46" i="1"/>
  <c r="E44" i="1"/>
  <c r="E55" i="1"/>
  <c r="E56" i="1"/>
  <c r="E53" i="1"/>
  <c r="E51" i="1"/>
  <c r="E49" i="1"/>
  <c r="E45" i="1"/>
  <c r="G25" i="1"/>
  <c r="G30" i="1"/>
  <c r="F47" i="1" l="1"/>
  <c r="G47" i="1" s="1"/>
  <c r="F51" i="1"/>
  <c r="G51" i="1" s="1"/>
  <c r="F56" i="1"/>
  <c r="F44" i="1"/>
  <c r="F48" i="1"/>
  <c r="F52" i="1"/>
  <c r="F57" i="1"/>
  <c r="F45" i="1"/>
  <c r="F49" i="1"/>
  <c r="F53" i="1"/>
  <c r="F55" i="1"/>
  <c r="F46" i="1"/>
  <c r="F50" i="1"/>
  <c r="F54" i="1"/>
  <c r="H25" i="1"/>
  <c r="E28" i="1"/>
  <c r="F28" i="1" s="1"/>
  <c r="G28" i="1" s="1"/>
  <c r="H28" i="1" s="1"/>
  <c r="E34" i="1"/>
  <c r="F34" i="1" s="1"/>
  <c r="G34" i="1" s="1"/>
  <c r="H34" i="1" s="1"/>
  <c r="F33" i="1"/>
  <c r="G33" i="1" s="1"/>
  <c r="H33" i="1" s="1"/>
  <c r="I33" i="1" s="1"/>
  <c r="F27" i="1"/>
  <c r="G27" i="1" s="1"/>
  <c r="H27" i="1" s="1"/>
  <c r="E17" i="1"/>
  <c r="F17" i="1" s="1"/>
  <c r="E26" i="1"/>
  <c r="F26" i="1" s="1"/>
  <c r="G26" i="1" s="1"/>
  <c r="H26" i="1" s="1"/>
  <c r="E32" i="1"/>
  <c r="F32" i="1" s="1"/>
  <c r="G32" i="1" s="1"/>
  <c r="H32" i="1" s="1"/>
  <c r="E31" i="1"/>
  <c r="F31" i="1" s="1"/>
  <c r="G31" i="1" s="1"/>
  <c r="H31" i="1" s="1"/>
  <c r="F29" i="1"/>
  <c r="G29" i="1" s="1"/>
  <c r="H29" i="1" s="1"/>
  <c r="I29" i="1" s="1"/>
  <c r="H30" i="1"/>
  <c r="G54" i="1" l="1"/>
  <c r="G46" i="1"/>
  <c r="G55" i="1"/>
  <c r="G53" i="1"/>
  <c r="G45" i="1"/>
  <c r="G57" i="1"/>
  <c r="G52" i="1"/>
  <c r="G44" i="1"/>
  <c r="G56" i="1"/>
  <c r="H47" i="1"/>
  <c r="G50" i="1"/>
  <c r="G49" i="1"/>
  <c r="G48" i="1"/>
  <c r="H51" i="1"/>
  <c r="I25" i="1"/>
  <c r="J25" i="1" s="1"/>
  <c r="I31" i="1"/>
  <c r="J33" i="1"/>
  <c r="I32" i="1"/>
  <c r="I28" i="1"/>
  <c r="J29" i="1"/>
  <c r="I27" i="1"/>
  <c r="I34" i="1"/>
  <c r="I30" i="1"/>
  <c r="I26" i="1"/>
  <c r="G17" i="1"/>
  <c r="I51" i="1" l="1"/>
  <c r="H48" i="1"/>
  <c r="H49" i="1"/>
  <c r="H50" i="1"/>
  <c r="I47" i="1"/>
  <c r="H56" i="1"/>
  <c r="H44" i="1"/>
  <c r="H52" i="1"/>
  <c r="H57" i="1"/>
  <c r="H45" i="1"/>
  <c r="H53" i="1"/>
  <c r="H46" i="1"/>
  <c r="H54" i="1"/>
  <c r="H55" i="1"/>
  <c r="J26" i="1"/>
  <c r="J30" i="1"/>
  <c r="J34" i="1"/>
  <c r="J27" i="1"/>
  <c r="J28" i="1"/>
  <c r="J32" i="1"/>
  <c r="J31" i="1"/>
  <c r="H17" i="1"/>
  <c r="I54" i="1" l="1"/>
  <c r="I46" i="1"/>
  <c r="I52" i="1"/>
  <c r="I44" i="1"/>
  <c r="I50" i="1"/>
  <c r="I48" i="1"/>
  <c r="I55" i="1"/>
  <c r="I53" i="1"/>
  <c r="I45" i="1"/>
  <c r="I57" i="1"/>
  <c r="I56" i="1"/>
  <c r="J47" i="1"/>
  <c r="I49" i="1"/>
  <c r="J51" i="1"/>
  <c r="I17" i="1"/>
  <c r="J49" i="1" l="1"/>
  <c r="J45" i="1"/>
  <c r="J53" i="1"/>
  <c r="J56" i="1"/>
  <c r="J57" i="1"/>
  <c r="J55" i="1"/>
  <c r="J48" i="1"/>
  <c r="J50" i="1"/>
  <c r="J44" i="1"/>
  <c r="J52" i="1"/>
  <c r="J46" i="1"/>
  <c r="J54" i="1"/>
  <c r="J17" i="1"/>
</calcChain>
</file>

<file path=xl/sharedStrings.xml><?xml version="1.0" encoding="utf-8"?>
<sst xmlns="http://schemas.openxmlformats.org/spreadsheetml/2006/main" count="97" uniqueCount="51">
  <si>
    <t>Funcția</t>
  </si>
  <si>
    <t>Nivel   studii</t>
  </si>
  <si>
    <t>S</t>
  </si>
  <si>
    <t>Referent superior</t>
  </si>
  <si>
    <t>Referent principal</t>
  </si>
  <si>
    <t>Referent debutant</t>
  </si>
  <si>
    <t>Referent asistent</t>
  </si>
  <si>
    <t>SSD</t>
  </si>
  <si>
    <t>Referent</t>
  </si>
  <si>
    <t>M</t>
  </si>
  <si>
    <t>Salariu minim/economie</t>
  </si>
  <si>
    <t>TOTAL alesi</t>
  </si>
  <si>
    <t>M,G</t>
  </si>
  <si>
    <t>Paznic, Guard</t>
  </si>
  <si>
    <t>Șofer</t>
  </si>
  <si>
    <t>Muncitor calificat</t>
  </si>
  <si>
    <t>Bibliotecar</t>
  </si>
  <si>
    <t>Consilier primar</t>
  </si>
  <si>
    <t>Inspector de specialitate IA</t>
  </si>
  <si>
    <t>Inspector de specialitate I</t>
  </si>
  <si>
    <t>Inspector de specialitate II</t>
  </si>
  <si>
    <t>Inspector de specialitate debutant</t>
  </si>
  <si>
    <t>Referent IA</t>
  </si>
  <si>
    <t>Referent I</t>
  </si>
  <si>
    <t>Referent II</t>
  </si>
  <si>
    <t>Muncitor necalificat</t>
  </si>
  <si>
    <t>Spor 25% fonduri europene</t>
  </si>
  <si>
    <t>Salariu de bază    Gradație 1   col 5  =  col 4 * 7.5%</t>
  </si>
  <si>
    <t>Salariu de bază       Gradație 2  col 6  =  col 5 * 5%</t>
  </si>
  <si>
    <t>Salariu de bază     Gradație 3    col 7 = col6 * 5%</t>
  </si>
  <si>
    <t>Salariu de bază      Gradație 4   col 8 = col7 * 2.5%</t>
  </si>
  <si>
    <t>Salariu de bază    Gradație 5   col 9 =  col8 * 2.5%</t>
  </si>
  <si>
    <t>Coef funcție de Număr loc    3001  -  5000</t>
  </si>
  <si>
    <t>Salariu bază/ indemnizație  funcție de Număr loc    3001  -  5000 Gradația 0</t>
  </si>
  <si>
    <t>Inspector, Consilier principal</t>
  </si>
  <si>
    <t>Inspector, Consilier asistent</t>
  </si>
  <si>
    <t>Inspector, Consilier debutant</t>
  </si>
  <si>
    <t>NOMENCLATOR FUNCȚII PUBLICE ȘI IERARHIA ACESTORA ÎN CADRUL UNITAȚII ADMINISTRATIV TERITORIALE A COMUNEI ZAGRA</t>
  </si>
  <si>
    <t>NOMENCLATOR FUNCȚII CONTRACTUALE ȘI IERARHIA ACESTORA ÎN CADRUL UNITAȚII ADMINISTRATIV TERITORIALE A COMUNEI ZAGRA</t>
  </si>
  <si>
    <t xml:space="preserve">Anexa 1 la HCL </t>
  </si>
  <si>
    <t>Inspector, Consilier superior I</t>
  </si>
  <si>
    <t>Inspector, Consilier principal I</t>
  </si>
  <si>
    <t>Inspector, Consilier debutant I</t>
  </si>
  <si>
    <t>Inspector, Consilier debutant II</t>
  </si>
  <si>
    <t>Inspector, Consilier asistent I</t>
  </si>
  <si>
    <t>Inspector, Consilier asistent II</t>
  </si>
  <si>
    <t>Inspector, Consilier principal II</t>
  </si>
  <si>
    <t xml:space="preserve">PRIMAR </t>
  </si>
  <si>
    <t>VIZAT LEGALITATE</t>
  </si>
  <si>
    <t>Inspector, Consilier superior II</t>
  </si>
  <si>
    <t>ASISTENTI PERSONALI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</si>
</sst>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6" fillId="0" borderId="1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8" xfId="0" applyFont="1" applyBorder="1"/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49" fontId="5" fillId="0" borderId="2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0" fillId="0" borderId="3" xfId="0" applyNumberForma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58" workbookViewId="0">
      <selection activeCell="C13" sqref="C13"/>
    </sheetView>
  </sheetViews>
  <sheetFormatPr defaultRowHeight="15" x14ac:dyDescent="0.25"/>
  <cols>
    <col min="1" max="1" width="4.5703125" customWidth="1"/>
    <col min="2" max="2" width="22.42578125" customWidth="1"/>
    <col min="3" max="3" width="5.7109375" customWidth="1"/>
    <col min="4" max="4" width="7.140625" style="2" customWidth="1"/>
    <col min="5" max="5" width="9.5703125" customWidth="1"/>
    <col min="6" max="6" width="10.5703125" customWidth="1"/>
    <col min="7" max="7" width="10.28515625" customWidth="1"/>
    <col min="8" max="8" width="9.7109375" customWidth="1"/>
    <col min="9" max="9" width="10.140625" customWidth="1"/>
    <col min="10" max="10" width="9.140625" customWidth="1"/>
    <col min="11" max="11" width="7.140625" customWidth="1"/>
    <col min="12" max="12" width="10" customWidth="1"/>
  </cols>
  <sheetData>
    <row r="1" spans="1:14" ht="14.25" customHeight="1" x14ac:dyDescent="0.25"/>
    <row r="2" spans="1:14" x14ac:dyDescent="0.25">
      <c r="A2" s="5"/>
      <c r="B2" s="17" t="s">
        <v>37</v>
      </c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" customHeight="1" x14ac:dyDescent="0.25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16"/>
      <c r="M3" s="5"/>
      <c r="N3" s="5"/>
    </row>
    <row r="4" spans="1:14" ht="36" customHeight="1" x14ac:dyDescent="0.25">
      <c r="A4" s="5"/>
      <c r="B4" s="1" t="s">
        <v>10</v>
      </c>
      <c r="C4" s="5"/>
      <c r="D4" s="7">
        <v>1900</v>
      </c>
      <c r="E4" s="5"/>
      <c r="F4" s="5"/>
      <c r="G4" s="5"/>
      <c r="H4" s="38" t="s">
        <v>39</v>
      </c>
      <c r="I4" s="39"/>
      <c r="J4" s="39"/>
      <c r="K4" s="39"/>
      <c r="L4" s="39"/>
      <c r="M4" s="5"/>
      <c r="N4" s="5"/>
    </row>
    <row r="5" spans="1:14" x14ac:dyDescent="0.25">
      <c r="A5" s="5"/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99.75" customHeight="1" x14ac:dyDescent="0.25">
      <c r="A6" s="33" t="s">
        <v>0</v>
      </c>
      <c r="B6" s="35"/>
      <c r="C6" s="3" t="s">
        <v>1</v>
      </c>
      <c r="D6" s="15" t="s">
        <v>32</v>
      </c>
      <c r="E6" s="15" t="s">
        <v>33</v>
      </c>
      <c r="F6" s="3" t="s">
        <v>27</v>
      </c>
      <c r="G6" s="3" t="s">
        <v>28</v>
      </c>
      <c r="H6" s="3" t="s">
        <v>29</v>
      </c>
      <c r="I6" s="3" t="s">
        <v>30</v>
      </c>
      <c r="J6" s="3" t="s">
        <v>31</v>
      </c>
      <c r="K6" s="3" t="s">
        <v>26</v>
      </c>
      <c r="L6" s="3" t="s">
        <v>11</v>
      </c>
      <c r="M6" s="5"/>
      <c r="N6" s="5"/>
    </row>
    <row r="7" spans="1:14" ht="19.5" customHeight="1" x14ac:dyDescent="0.25">
      <c r="A7" s="36">
        <v>1</v>
      </c>
      <c r="B7" s="37"/>
      <c r="C7" s="18">
        <v>2</v>
      </c>
      <c r="D7" s="19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  <c r="J7" s="20">
        <v>9</v>
      </c>
      <c r="K7" s="20">
        <v>10</v>
      </c>
      <c r="L7" s="20">
        <v>11</v>
      </c>
      <c r="M7" s="5"/>
      <c r="N7" s="5"/>
    </row>
    <row r="8" spans="1:14" ht="19.5" customHeight="1" x14ac:dyDescent="0.25">
      <c r="A8" s="21"/>
      <c r="B8" s="22"/>
      <c r="C8" s="3"/>
      <c r="D8" s="9"/>
      <c r="E8" s="8"/>
      <c r="F8" s="8"/>
      <c r="G8" s="8"/>
      <c r="H8" s="8"/>
      <c r="I8" s="8"/>
      <c r="J8" s="8"/>
      <c r="K8" s="8"/>
      <c r="L8" s="8"/>
      <c r="M8" s="5"/>
      <c r="N8" s="5"/>
    </row>
    <row r="9" spans="1:14" ht="17.25" customHeight="1" x14ac:dyDescent="0.25">
      <c r="A9" s="21"/>
      <c r="B9" s="22"/>
      <c r="C9" s="3"/>
      <c r="D9" s="9"/>
      <c r="E9" s="8"/>
      <c r="F9" s="8"/>
      <c r="G9" s="8"/>
      <c r="H9" s="8"/>
      <c r="I9" s="8"/>
      <c r="J9" s="8"/>
      <c r="K9" s="8"/>
      <c r="L9" s="8"/>
      <c r="M9" s="5"/>
      <c r="N9" s="5"/>
    </row>
    <row r="10" spans="1:14" ht="18" customHeight="1" x14ac:dyDescent="0.25">
      <c r="A10" s="21"/>
      <c r="B10" s="22"/>
      <c r="C10" s="4"/>
      <c r="D10" s="9"/>
      <c r="E10" s="8"/>
      <c r="F10" s="8"/>
      <c r="G10" s="8"/>
      <c r="H10" s="8"/>
      <c r="I10" s="8"/>
      <c r="J10" s="8"/>
      <c r="K10" s="8"/>
      <c r="L10" s="8"/>
      <c r="M10" s="5"/>
      <c r="N10" s="5"/>
    </row>
    <row r="11" spans="1:14" ht="18" customHeight="1" x14ac:dyDescent="0.25">
      <c r="A11" s="21"/>
      <c r="B11" s="22"/>
      <c r="C11" s="4"/>
      <c r="D11" s="9"/>
      <c r="E11" s="8"/>
      <c r="F11" s="8"/>
      <c r="G11" s="8"/>
      <c r="H11" s="8"/>
      <c r="I11" s="8"/>
      <c r="J11" s="8"/>
      <c r="K11" s="8"/>
      <c r="L11" s="8"/>
      <c r="M11" s="5"/>
      <c r="N11" s="5"/>
    </row>
    <row r="12" spans="1:14" ht="18" customHeight="1" x14ac:dyDescent="0.25">
      <c r="A12" s="23"/>
      <c r="B12" s="24"/>
      <c r="C12" s="25"/>
      <c r="D12" s="9"/>
      <c r="E12" s="8"/>
      <c r="F12" s="8"/>
      <c r="G12" s="8"/>
      <c r="H12" s="8"/>
      <c r="I12" s="8"/>
      <c r="J12" s="8"/>
      <c r="K12" s="8"/>
      <c r="L12" s="8"/>
      <c r="M12" s="5"/>
      <c r="N12" s="5"/>
    </row>
    <row r="13" spans="1:14" ht="18" customHeight="1" x14ac:dyDescent="0.25">
      <c r="A13" s="21"/>
      <c r="B13" s="22"/>
      <c r="C13" s="4"/>
      <c r="D13" s="9"/>
      <c r="E13" s="8"/>
      <c r="F13" s="8"/>
      <c r="G13" s="8"/>
      <c r="H13" s="8"/>
      <c r="I13" s="8"/>
      <c r="J13" s="8"/>
      <c r="K13" s="8"/>
      <c r="L13" s="8"/>
      <c r="M13" s="5"/>
      <c r="N13" s="5"/>
    </row>
    <row r="14" spans="1:14" ht="18" customHeight="1" x14ac:dyDescent="0.25">
      <c r="A14" s="21" t="s">
        <v>40</v>
      </c>
      <c r="B14" s="22"/>
      <c r="C14" s="4" t="s">
        <v>2</v>
      </c>
      <c r="D14" s="9">
        <f>2.6+0.15</f>
        <v>2.75</v>
      </c>
      <c r="E14" s="8">
        <f>ROUND(D4*D14,0)</f>
        <v>5225</v>
      </c>
      <c r="F14" s="8">
        <f>E14+ROUND(E14*7.5/100,0)</f>
        <v>5617</v>
      </c>
      <c r="G14" s="8">
        <f>F14+ROUND(F14*5/100,0)</f>
        <v>5898</v>
      </c>
      <c r="H14" s="8">
        <f>G14+ROUND(G14*5%,0)</f>
        <v>6193</v>
      </c>
      <c r="I14" s="8">
        <f>H14+ROUND(H14*2.5/100,0)</f>
        <v>6348</v>
      </c>
      <c r="J14" s="8">
        <f>I14+ROUND(I14*2.5/100,0)</f>
        <v>6507</v>
      </c>
      <c r="K14" s="8"/>
      <c r="L14" s="8"/>
      <c r="M14" s="5"/>
      <c r="N14" s="5"/>
    </row>
    <row r="15" spans="1:14" ht="18" customHeight="1" x14ac:dyDescent="0.25">
      <c r="A15" s="21" t="s">
        <v>49</v>
      </c>
      <c r="B15" s="22"/>
      <c r="C15" s="4" t="s">
        <v>2</v>
      </c>
      <c r="D15" s="9">
        <f>2+0.15</f>
        <v>2.15</v>
      </c>
      <c r="E15" s="8">
        <f>ROUND(D4*D15,0)</f>
        <v>4085</v>
      </c>
      <c r="F15" s="8">
        <f>E15+ROUND(E15*7.5/100,0)</f>
        <v>4391</v>
      </c>
      <c r="G15" s="8">
        <f>F15+ROUND(F15*5/100,0)</f>
        <v>4611</v>
      </c>
      <c r="H15" s="8">
        <f>G15+ROUND(G15*5%,0)</f>
        <v>4842</v>
      </c>
      <c r="I15" s="8">
        <f>H15+ROUND(H15*2.5/100,0)</f>
        <v>4963</v>
      </c>
      <c r="J15" s="8">
        <f>I15+ROUND(I15*2.5/100,0)</f>
        <v>5087</v>
      </c>
      <c r="K15" s="8"/>
      <c r="L15" s="8"/>
      <c r="M15" s="5"/>
      <c r="N15" s="5"/>
    </row>
    <row r="16" spans="1:14" ht="18" customHeight="1" x14ac:dyDescent="0.25">
      <c r="A16" s="21" t="s">
        <v>34</v>
      </c>
      <c r="B16" s="22"/>
      <c r="C16" s="4" t="s">
        <v>2</v>
      </c>
      <c r="D16" s="9"/>
      <c r="E16" s="8"/>
      <c r="F16" s="8"/>
      <c r="G16" s="8"/>
      <c r="H16" s="8"/>
      <c r="I16" s="8"/>
      <c r="J16" s="8"/>
      <c r="K16" s="8"/>
      <c r="L16" s="8"/>
      <c r="M16" s="5"/>
      <c r="N16" s="5"/>
    </row>
    <row r="17" spans="1:14" ht="18" customHeight="1" x14ac:dyDescent="0.25">
      <c r="A17" s="21" t="s">
        <v>41</v>
      </c>
      <c r="B17" s="22"/>
      <c r="C17" s="4" t="s">
        <v>2</v>
      </c>
      <c r="D17" s="9">
        <f>2.45+0.15</f>
        <v>2.6</v>
      </c>
      <c r="E17" s="8">
        <f>ROUND(D4*D17,0)</f>
        <v>4940</v>
      </c>
      <c r="F17" s="8">
        <f t="shared" ref="F17:F34" si="0">E17+ROUND(E17*7.5/100,0)</f>
        <v>5311</v>
      </c>
      <c r="G17" s="8">
        <f t="shared" ref="G17:G34" si="1">F17+ROUND(F17*5/100,0)</f>
        <v>5577</v>
      </c>
      <c r="H17" s="8">
        <f t="shared" ref="H17:H34" si="2">G17+ROUND(G17*5%,0)</f>
        <v>5856</v>
      </c>
      <c r="I17" s="8">
        <f t="shared" ref="I17:J34" si="3">H17+ROUND(H17*2.5/100,0)</f>
        <v>6002</v>
      </c>
      <c r="J17" s="8">
        <f t="shared" si="3"/>
        <v>6152</v>
      </c>
      <c r="K17" s="8"/>
      <c r="L17" s="8"/>
      <c r="M17" s="5"/>
      <c r="N17" s="5"/>
    </row>
    <row r="18" spans="1:14" ht="18" customHeight="1" x14ac:dyDescent="0.25">
      <c r="A18" s="21" t="s">
        <v>46</v>
      </c>
      <c r="B18" s="22"/>
      <c r="C18" s="4" t="s">
        <v>2</v>
      </c>
      <c r="D18" s="9">
        <f>2</f>
        <v>2</v>
      </c>
      <c r="E18" s="8">
        <f>ROUND(D4*D18,0)</f>
        <v>3800</v>
      </c>
      <c r="F18" s="8">
        <f t="shared" ref="F18" si="4">E18+ROUND(E18*7.5/100,0)</f>
        <v>4085</v>
      </c>
      <c r="G18" s="8">
        <f t="shared" ref="G18" si="5">F18+ROUND(F18*5/100,0)</f>
        <v>4289</v>
      </c>
      <c r="H18" s="8">
        <f t="shared" ref="H18" si="6">G18+ROUND(G18*5%,0)</f>
        <v>4503</v>
      </c>
      <c r="I18" s="8">
        <f t="shared" ref="I18" si="7">H18+ROUND(H18*2.5/100,0)</f>
        <v>4616</v>
      </c>
      <c r="J18" s="8">
        <f t="shared" ref="J18" si="8">I18+ROUND(I18*2.5/100,0)</f>
        <v>4731</v>
      </c>
      <c r="K18" s="8"/>
      <c r="L18" s="8"/>
      <c r="M18" s="5"/>
      <c r="N18" s="5"/>
    </row>
    <row r="19" spans="1:14" ht="18" customHeight="1" x14ac:dyDescent="0.25">
      <c r="A19" s="21" t="s">
        <v>35</v>
      </c>
      <c r="B19" s="22"/>
      <c r="C19" s="4" t="s">
        <v>2</v>
      </c>
      <c r="D19" s="9"/>
      <c r="E19" s="8"/>
      <c r="F19" s="8"/>
      <c r="G19" s="8"/>
      <c r="H19" s="8"/>
      <c r="I19" s="8"/>
      <c r="J19" s="8"/>
      <c r="K19" s="8"/>
      <c r="L19" s="8"/>
      <c r="M19" s="5"/>
      <c r="N19" s="5"/>
    </row>
    <row r="20" spans="1:14" ht="18" customHeight="1" x14ac:dyDescent="0.25">
      <c r="A20" s="21" t="s">
        <v>44</v>
      </c>
      <c r="B20" s="22"/>
      <c r="C20" s="4" t="s">
        <v>2</v>
      </c>
      <c r="D20" s="9">
        <f>2.03+0.15</f>
        <v>2.1799999999999997</v>
      </c>
      <c r="E20" s="8">
        <f>ROUND(D4*D20,0)</f>
        <v>4142</v>
      </c>
      <c r="F20" s="8">
        <f t="shared" ref="F20:F21" si="9">E20+ROUND(E20*7.5/100,0)</f>
        <v>4453</v>
      </c>
      <c r="G20" s="8">
        <f t="shared" ref="G20:G21" si="10">F20+ROUND(F20*5/100,0)</f>
        <v>4676</v>
      </c>
      <c r="H20" s="8">
        <f t="shared" ref="H20:H21" si="11">G20+ROUND(G20*5%,0)</f>
        <v>4910</v>
      </c>
      <c r="I20" s="8">
        <f t="shared" ref="I20:I21" si="12">H20+ROUND(H20*2.5/100,0)</f>
        <v>5033</v>
      </c>
      <c r="J20" s="8">
        <f t="shared" ref="J20:J21" si="13">I20+ROUND(I20*2.5/100,0)</f>
        <v>5159</v>
      </c>
      <c r="K20" s="8"/>
      <c r="L20" s="8"/>
      <c r="M20" s="5"/>
      <c r="N20" s="5"/>
    </row>
    <row r="21" spans="1:14" ht="18" customHeight="1" x14ac:dyDescent="0.25">
      <c r="A21" s="21" t="s">
        <v>45</v>
      </c>
      <c r="B21" s="22"/>
      <c r="C21" s="4" t="s">
        <v>2</v>
      </c>
      <c r="D21" s="9">
        <f>2</f>
        <v>2</v>
      </c>
      <c r="E21" s="8">
        <f>ROUND(D4*D21,0)</f>
        <v>3800</v>
      </c>
      <c r="F21" s="8">
        <f t="shared" si="9"/>
        <v>4085</v>
      </c>
      <c r="G21" s="8">
        <f t="shared" si="10"/>
        <v>4289</v>
      </c>
      <c r="H21" s="8">
        <f t="shared" si="11"/>
        <v>4503</v>
      </c>
      <c r="I21" s="8">
        <f t="shared" si="12"/>
        <v>4616</v>
      </c>
      <c r="J21" s="8">
        <f t="shared" si="13"/>
        <v>4731</v>
      </c>
      <c r="K21" s="8"/>
      <c r="L21" s="8"/>
      <c r="M21" s="5"/>
      <c r="N21" s="5"/>
    </row>
    <row r="22" spans="1:14" ht="18" customHeight="1" x14ac:dyDescent="0.25">
      <c r="A22" s="21" t="s">
        <v>36</v>
      </c>
      <c r="B22" s="22"/>
      <c r="C22" s="4" t="s">
        <v>2</v>
      </c>
      <c r="D22" s="9"/>
      <c r="E22" s="8"/>
      <c r="F22" s="8"/>
      <c r="G22" s="8"/>
      <c r="H22" s="8"/>
      <c r="I22" s="8"/>
      <c r="J22" s="8"/>
      <c r="K22" s="8"/>
      <c r="L22" s="8"/>
      <c r="M22" s="5"/>
      <c r="N22" s="5"/>
    </row>
    <row r="23" spans="1:14" ht="18" customHeight="1" x14ac:dyDescent="0.25">
      <c r="A23" s="21" t="s">
        <v>42</v>
      </c>
      <c r="B23" s="22"/>
      <c r="C23" s="4" t="s">
        <v>2</v>
      </c>
      <c r="D23" s="9">
        <f>1.56+0.15</f>
        <v>1.71</v>
      </c>
      <c r="E23" s="8">
        <f>ROUND(D4*D23,0)</f>
        <v>3249</v>
      </c>
      <c r="F23" s="8">
        <f t="shared" ref="F23:F24" si="14">E23+ROUND(E23*7.5/100,0)</f>
        <v>3493</v>
      </c>
      <c r="G23" s="8">
        <f t="shared" ref="G23:G24" si="15">F23+ROUND(F23*5/100,0)</f>
        <v>3668</v>
      </c>
      <c r="H23" s="8">
        <f t="shared" ref="H23:H24" si="16">G23+ROUND(G23*5%,0)</f>
        <v>3851</v>
      </c>
      <c r="I23" s="8">
        <f t="shared" ref="I23:I24" si="17">H23+ROUND(H23*2.5/100,0)</f>
        <v>3947</v>
      </c>
      <c r="J23" s="8">
        <f t="shared" ref="J23:J24" si="18">I23+ROUND(I23*2.5/100,0)</f>
        <v>4046</v>
      </c>
      <c r="K23" s="8"/>
      <c r="L23" s="8"/>
      <c r="M23" s="5"/>
      <c r="N23" s="5"/>
    </row>
    <row r="24" spans="1:14" ht="18" customHeight="1" x14ac:dyDescent="0.25">
      <c r="A24" s="21" t="s">
        <v>43</v>
      </c>
      <c r="B24" s="22"/>
      <c r="C24" s="4" t="s">
        <v>2</v>
      </c>
      <c r="D24" s="9">
        <f>1.56</f>
        <v>1.56</v>
      </c>
      <c r="E24" s="8">
        <f>ROUND(D4*D24,0)</f>
        <v>2964</v>
      </c>
      <c r="F24" s="8">
        <f t="shared" si="14"/>
        <v>3186</v>
      </c>
      <c r="G24" s="8">
        <f t="shared" si="15"/>
        <v>3345</v>
      </c>
      <c r="H24" s="8">
        <f t="shared" si="16"/>
        <v>3512</v>
      </c>
      <c r="I24" s="8">
        <f t="shared" si="17"/>
        <v>3600</v>
      </c>
      <c r="J24" s="8">
        <f t="shared" si="18"/>
        <v>3690</v>
      </c>
      <c r="K24" s="8"/>
      <c r="L24" s="8"/>
      <c r="M24" s="5"/>
      <c r="N24" s="5"/>
    </row>
    <row r="25" spans="1:14" ht="18" customHeight="1" x14ac:dyDescent="0.25">
      <c r="A25" s="21" t="s">
        <v>3</v>
      </c>
      <c r="B25" s="49"/>
      <c r="C25" s="50"/>
      <c r="D25" s="9"/>
      <c r="E25" s="8"/>
      <c r="F25" s="8">
        <f t="shared" si="0"/>
        <v>0</v>
      </c>
      <c r="G25" s="8">
        <f t="shared" si="1"/>
        <v>0</v>
      </c>
      <c r="H25" s="8">
        <f t="shared" si="2"/>
        <v>0</v>
      </c>
      <c r="I25" s="8">
        <f t="shared" si="3"/>
        <v>0</v>
      </c>
      <c r="J25" s="8">
        <f t="shared" si="3"/>
        <v>0</v>
      </c>
      <c r="K25" s="8"/>
      <c r="L25" s="8"/>
      <c r="M25" s="5"/>
      <c r="N25" s="5"/>
    </row>
    <row r="26" spans="1:14" x14ac:dyDescent="0.25">
      <c r="A26" s="4"/>
      <c r="B26" s="4" t="s">
        <v>3</v>
      </c>
      <c r="C26" s="4" t="s">
        <v>7</v>
      </c>
      <c r="D26" s="9">
        <f>1.57+0.15</f>
        <v>1.72</v>
      </c>
      <c r="E26" s="8">
        <f>ROUND(D4*D26,0)</f>
        <v>3268</v>
      </c>
      <c r="F26" s="8">
        <f t="shared" si="0"/>
        <v>3513</v>
      </c>
      <c r="G26" s="8">
        <f t="shared" si="1"/>
        <v>3689</v>
      </c>
      <c r="H26" s="8">
        <f t="shared" si="2"/>
        <v>3873</v>
      </c>
      <c r="I26" s="8">
        <f t="shared" si="3"/>
        <v>3970</v>
      </c>
      <c r="J26" s="8">
        <f t="shared" si="3"/>
        <v>4069</v>
      </c>
      <c r="K26" s="8"/>
      <c r="L26" s="8"/>
      <c r="M26" s="5"/>
      <c r="N26" s="5"/>
    </row>
    <row r="27" spans="1:14" x14ac:dyDescent="0.25">
      <c r="A27" s="4"/>
      <c r="B27" s="4" t="s">
        <v>4</v>
      </c>
      <c r="C27" s="4" t="s">
        <v>7</v>
      </c>
      <c r="D27" s="9">
        <f>1.56+0.15</f>
        <v>1.71</v>
      </c>
      <c r="E27" s="8">
        <f>ROUND(D4*D27,0)</f>
        <v>3249</v>
      </c>
      <c r="F27" s="8">
        <f t="shared" si="0"/>
        <v>3493</v>
      </c>
      <c r="G27" s="8">
        <f t="shared" si="1"/>
        <v>3668</v>
      </c>
      <c r="H27" s="8">
        <f t="shared" si="2"/>
        <v>3851</v>
      </c>
      <c r="I27" s="8">
        <f t="shared" si="3"/>
        <v>3947</v>
      </c>
      <c r="J27" s="8">
        <f t="shared" si="3"/>
        <v>4046</v>
      </c>
      <c r="K27" s="8"/>
      <c r="L27" s="8"/>
      <c r="M27" s="5"/>
      <c r="N27" s="5"/>
    </row>
    <row r="28" spans="1:14" x14ac:dyDescent="0.25">
      <c r="A28" s="4"/>
      <c r="B28" s="4" t="s">
        <v>5</v>
      </c>
      <c r="C28" s="4" t="s">
        <v>7</v>
      </c>
      <c r="D28" s="9">
        <f>1.55+0.15</f>
        <v>1.7</v>
      </c>
      <c r="E28" s="8">
        <f>ROUND(D4*D28,0)</f>
        <v>3230</v>
      </c>
      <c r="F28" s="8">
        <f t="shared" si="0"/>
        <v>3472</v>
      </c>
      <c r="G28" s="8">
        <f t="shared" si="1"/>
        <v>3646</v>
      </c>
      <c r="H28" s="8">
        <f t="shared" si="2"/>
        <v>3828</v>
      </c>
      <c r="I28" s="8">
        <f t="shared" si="3"/>
        <v>3924</v>
      </c>
      <c r="J28" s="8">
        <f t="shared" si="3"/>
        <v>4022</v>
      </c>
      <c r="K28" s="8"/>
      <c r="L28" s="8"/>
      <c r="M28" s="5"/>
      <c r="N28" s="5"/>
    </row>
    <row r="29" spans="1:14" x14ac:dyDescent="0.25">
      <c r="A29" s="4"/>
      <c r="B29" s="4" t="s">
        <v>6</v>
      </c>
      <c r="C29" s="4" t="s">
        <v>7</v>
      </c>
      <c r="D29" s="9">
        <f>1.54+0.15</f>
        <v>1.69</v>
      </c>
      <c r="E29" s="8">
        <f>ROUND(D4*D29,0)</f>
        <v>3211</v>
      </c>
      <c r="F29" s="8">
        <f t="shared" si="0"/>
        <v>3452</v>
      </c>
      <c r="G29" s="8">
        <f t="shared" si="1"/>
        <v>3625</v>
      </c>
      <c r="H29" s="8">
        <f t="shared" si="2"/>
        <v>3806</v>
      </c>
      <c r="I29" s="8">
        <f t="shared" si="3"/>
        <v>3901</v>
      </c>
      <c r="J29" s="8">
        <f t="shared" si="3"/>
        <v>3999</v>
      </c>
      <c r="K29" s="8"/>
      <c r="L29" s="8"/>
      <c r="M29" s="5"/>
      <c r="N29" s="5"/>
    </row>
    <row r="30" spans="1:14" x14ac:dyDescent="0.25">
      <c r="A30" s="21" t="s">
        <v>8</v>
      </c>
      <c r="B30" s="22"/>
      <c r="C30" s="4"/>
      <c r="D30" s="9"/>
      <c r="E30" s="8"/>
      <c r="F30" s="8">
        <f t="shared" si="0"/>
        <v>0</v>
      </c>
      <c r="G30" s="8">
        <f t="shared" si="1"/>
        <v>0</v>
      </c>
      <c r="H30" s="8">
        <f t="shared" si="2"/>
        <v>0</v>
      </c>
      <c r="I30" s="8">
        <f t="shared" si="3"/>
        <v>0</v>
      </c>
      <c r="J30" s="8">
        <f t="shared" si="3"/>
        <v>0</v>
      </c>
      <c r="K30" s="8"/>
      <c r="L30" s="8"/>
      <c r="M30" s="5"/>
      <c r="N30" s="5"/>
    </row>
    <row r="31" spans="1:14" x14ac:dyDescent="0.25">
      <c r="A31" s="4"/>
      <c r="B31" s="4" t="s">
        <v>3</v>
      </c>
      <c r="C31" s="4" t="s">
        <v>9</v>
      </c>
      <c r="D31" s="9">
        <f>1.56+0.15</f>
        <v>1.71</v>
      </c>
      <c r="E31" s="8">
        <f>ROUND(D4*D31,0)</f>
        <v>3249</v>
      </c>
      <c r="F31" s="8">
        <f t="shared" si="0"/>
        <v>3493</v>
      </c>
      <c r="G31" s="8">
        <f t="shared" si="1"/>
        <v>3668</v>
      </c>
      <c r="H31" s="8">
        <f t="shared" si="2"/>
        <v>3851</v>
      </c>
      <c r="I31" s="8">
        <f t="shared" si="3"/>
        <v>3947</v>
      </c>
      <c r="J31" s="8">
        <f t="shared" si="3"/>
        <v>4046</v>
      </c>
      <c r="K31" s="8"/>
      <c r="L31" s="8"/>
      <c r="M31" s="5"/>
      <c r="N31" s="5"/>
    </row>
    <row r="32" spans="1:14" x14ac:dyDescent="0.25">
      <c r="A32" s="4"/>
      <c r="B32" s="4" t="s">
        <v>4</v>
      </c>
      <c r="C32" s="4" t="s">
        <v>9</v>
      </c>
      <c r="D32" s="9">
        <f>1.55+0.15</f>
        <v>1.7</v>
      </c>
      <c r="E32" s="8">
        <f>ROUND(D4*D32,0)</f>
        <v>3230</v>
      </c>
      <c r="F32" s="8">
        <f t="shared" si="0"/>
        <v>3472</v>
      </c>
      <c r="G32" s="8">
        <f t="shared" si="1"/>
        <v>3646</v>
      </c>
      <c r="H32" s="8">
        <f t="shared" si="2"/>
        <v>3828</v>
      </c>
      <c r="I32" s="8">
        <f t="shared" si="3"/>
        <v>3924</v>
      </c>
      <c r="J32" s="8">
        <f t="shared" si="3"/>
        <v>4022</v>
      </c>
      <c r="K32" s="8"/>
      <c r="L32" s="8"/>
      <c r="M32" s="5"/>
      <c r="N32" s="5"/>
    </row>
    <row r="33" spans="1:14" x14ac:dyDescent="0.25">
      <c r="A33" s="4"/>
      <c r="B33" s="4" t="s">
        <v>5</v>
      </c>
      <c r="C33" s="4" t="s">
        <v>9</v>
      </c>
      <c r="D33" s="9">
        <f>1.54+0.15</f>
        <v>1.69</v>
      </c>
      <c r="E33" s="8">
        <f>ROUND(D4*D33,0)</f>
        <v>3211</v>
      </c>
      <c r="F33" s="8">
        <f t="shared" si="0"/>
        <v>3452</v>
      </c>
      <c r="G33" s="8">
        <f t="shared" si="1"/>
        <v>3625</v>
      </c>
      <c r="H33" s="8">
        <f t="shared" si="2"/>
        <v>3806</v>
      </c>
      <c r="I33" s="8">
        <f t="shared" si="3"/>
        <v>3901</v>
      </c>
      <c r="J33" s="8">
        <f t="shared" si="3"/>
        <v>3999</v>
      </c>
      <c r="K33" s="8"/>
      <c r="L33" s="8"/>
      <c r="M33" s="5"/>
      <c r="N33" s="5"/>
    </row>
    <row r="34" spans="1:14" x14ac:dyDescent="0.25">
      <c r="A34" s="4"/>
      <c r="B34" s="4" t="s">
        <v>6</v>
      </c>
      <c r="C34" s="4" t="s">
        <v>9</v>
      </c>
      <c r="D34" s="9">
        <f>1.53+0.15</f>
        <v>1.68</v>
      </c>
      <c r="E34" s="8">
        <f>ROUND(D4*D34,0)</f>
        <v>3192</v>
      </c>
      <c r="F34" s="8">
        <f t="shared" si="0"/>
        <v>3431</v>
      </c>
      <c r="G34" s="8">
        <f t="shared" si="1"/>
        <v>3603</v>
      </c>
      <c r="H34" s="8">
        <f t="shared" si="2"/>
        <v>3783</v>
      </c>
      <c r="I34" s="8">
        <f t="shared" si="3"/>
        <v>3878</v>
      </c>
      <c r="J34" s="8">
        <f t="shared" si="3"/>
        <v>3975</v>
      </c>
      <c r="K34" s="8"/>
      <c r="L34" s="8"/>
      <c r="M34" s="5"/>
      <c r="N34" s="5"/>
    </row>
    <row r="35" spans="1:14" x14ac:dyDescent="0.25">
      <c r="A35" s="10"/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5"/>
      <c r="N35" s="5"/>
    </row>
    <row r="36" spans="1:14" x14ac:dyDescent="0.25">
      <c r="A36" s="10"/>
      <c r="B36" s="10" t="s">
        <v>47</v>
      </c>
      <c r="C36" s="10"/>
      <c r="D36" s="11"/>
      <c r="E36" s="10"/>
      <c r="F36" s="10" t="s">
        <v>48</v>
      </c>
      <c r="G36" s="10"/>
      <c r="H36" s="10"/>
      <c r="I36" s="10"/>
      <c r="J36" s="10"/>
      <c r="K36" s="10"/>
      <c r="L36" s="10"/>
      <c r="M36" s="5"/>
      <c r="N36" s="5"/>
    </row>
    <row r="37" spans="1:14" x14ac:dyDescent="0.25">
      <c r="A37" s="10"/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5"/>
      <c r="N37" s="5"/>
    </row>
    <row r="38" spans="1:14" x14ac:dyDescent="0.25">
      <c r="A38" s="10"/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5"/>
      <c r="N38" s="5"/>
    </row>
    <row r="39" spans="1:14" x14ac:dyDescent="0.25">
      <c r="A39" s="10"/>
      <c r="B39" s="10"/>
      <c r="C39" s="10"/>
      <c r="D39" s="11"/>
      <c r="E39" s="10"/>
      <c r="F39" s="10"/>
      <c r="G39" s="10"/>
      <c r="H39" s="47"/>
      <c r="I39" s="48"/>
      <c r="J39" s="48"/>
      <c r="K39" s="48"/>
      <c r="L39" s="48"/>
      <c r="M39" s="5"/>
      <c r="N39" s="5"/>
    </row>
    <row r="40" spans="1:14" x14ac:dyDescent="0.25">
      <c r="A40" s="12"/>
      <c r="B40" s="13"/>
      <c r="C40" s="13"/>
      <c r="D40" s="14"/>
      <c r="E40" s="13"/>
      <c r="F40" s="13"/>
      <c r="G40" s="13"/>
      <c r="H40" s="13"/>
      <c r="I40" s="13"/>
      <c r="J40" s="13"/>
      <c r="K40" s="10"/>
    </row>
    <row r="41" spans="1:14" ht="26.25" customHeight="1" x14ac:dyDescent="0.25">
      <c r="A41" s="26" t="s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8"/>
      <c r="M41" s="5"/>
      <c r="N41" s="5"/>
    </row>
    <row r="42" spans="1:14" ht="101.25" customHeight="1" x14ac:dyDescent="0.25">
      <c r="A42" s="33" t="s">
        <v>0</v>
      </c>
      <c r="B42" s="35"/>
      <c r="C42" s="3" t="s">
        <v>1</v>
      </c>
      <c r="D42" s="15" t="s">
        <v>32</v>
      </c>
      <c r="E42" s="15" t="s">
        <v>33</v>
      </c>
      <c r="F42" s="3" t="s">
        <v>27</v>
      </c>
      <c r="G42" s="3" t="s">
        <v>28</v>
      </c>
      <c r="H42" s="3" t="s">
        <v>29</v>
      </c>
      <c r="I42" s="3" t="s">
        <v>30</v>
      </c>
      <c r="J42" s="3" t="s">
        <v>31</v>
      </c>
      <c r="K42" s="40"/>
      <c r="L42" s="41"/>
      <c r="M42" s="5"/>
      <c r="N42" s="5"/>
    </row>
    <row r="43" spans="1:14" ht="19.5" customHeight="1" x14ac:dyDescent="0.25">
      <c r="A43" s="36">
        <v>1</v>
      </c>
      <c r="B43" s="37"/>
      <c r="C43" s="18">
        <v>2</v>
      </c>
      <c r="D43" s="19">
        <v>3</v>
      </c>
      <c r="E43" s="20">
        <v>4</v>
      </c>
      <c r="F43" s="20">
        <v>5</v>
      </c>
      <c r="G43" s="20">
        <v>6</v>
      </c>
      <c r="H43" s="20">
        <v>7</v>
      </c>
      <c r="I43" s="20">
        <v>8</v>
      </c>
      <c r="J43" s="20">
        <v>9</v>
      </c>
      <c r="K43" s="42"/>
      <c r="L43" s="43"/>
      <c r="M43" s="5"/>
      <c r="N43" s="5"/>
    </row>
    <row r="44" spans="1:14" ht="24" customHeight="1" x14ac:dyDescent="0.25">
      <c r="A44" s="31" t="s">
        <v>17</v>
      </c>
      <c r="B44" s="32"/>
      <c r="C44" s="8" t="s">
        <v>2</v>
      </c>
      <c r="D44" s="9">
        <f>1.56+0.15</f>
        <v>1.71</v>
      </c>
      <c r="E44" s="8">
        <f>ROUND(D4*D44,0)</f>
        <v>3249</v>
      </c>
      <c r="F44" s="8">
        <f t="shared" ref="F44:F57" si="19">E44+ROUND(E44*7.5/100,0)</f>
        <v>3493</v>
      </c>
      <c r="G44" s="8">
        <f t="shared" ref="G44:G57" si="20">F44+ROUND(F44*5/100,0)</f>
        <v>3668</v>
      </c>
      <c r="H44" s="8">
        <f t="shared" ref="H44:H57" si="21">G44+ROUND(G44*5%,0)</f>
        <v>3851</v>
      </c>
      <c r="I44" s="8">
        <f t="shared" ref="I44:J57" si="22">H44+ROUND(H44*2.5/100,0)</f>
        <v>3947</v>
      </c>
      <c r="J44" s="8">
        <f t="shared" si="22"/>
        <v>4046</v>
      </c>
      <c r="K44" s="44"/>
      <c r="L44" s="43"/>
      <c r="M44" s="5"/>
      <c r="N44" s="5"/>
    </row>
    <row r="45" spans="1:14" x14ac:dyDescent="0.25">
      <c r="A45" s="33" t="s">
        <v>18</v>
      </c>
      <c r="B45" s="34"/>
      <c r="C45" s="8" t="s">
        <v>2</v>
      </c>
      <c r="D45" s="9">
        <f>1.56+0.15</f>
        <v>1.71</v>
      </c>
      <c r="E45" s="8">
        <f>ROUND(D4*D45,0)</f>
        <v>3249</v>
      </c>
      <c r="F45" s="8">
        <f t="shared" si="19"/>
        <v>3493</v>
      </c>
      <c r="G45" s="8">
        <f t="shared" si="20"/>
        <v>3668</v>
      </c>
      <c r="H45" s="8">
        <f t="shared" si="21"/>
        <v>3851</v>
      </c>
      <c r="I45" s="8">
        <f t="shared" si="22"/>
        <v>3947</v>
      </c>
      <c r="J45" s="8">
        <f t="shared" si="22"/>
        <v>4046</v>
      </c>
      <c r="K45" s="44"/>
      <c r="L45" s="43"/>
      <c r="M45" s="5"/>
      <c r="N45" s="5"/>
    </row>
    <row r="46" spans="1:14" x14ac:dyDescent="0.25">
      <c r="A46" s="33" t="s">
        <v>19</v>
      </c>
      <c r="B46" s="34"/>
      <c r="C46" s="8" t="s">
        <v>2</v>
      </c>
      <c r="D46" s="9">
        <f>1.55+0.15</f>
        <v>1.7</v>
      </c>
      <c r="E46" s="8">
        <f>ROUND(D4*D46,0)</f>
        <v>3230</v>
      </c>
      <c r="F46" s="8">
        <f t="shared" si="19"/>
        <v>3472</v>
      </c>
      <c r="G46" s="8">
        <f t="shared" si="20"/>
        <v>3646</v>
      </c>
      <c r="H46" s="8">
        <f t="shared" si="21"/>
        <v>3828</v>
      </c>
      <c r="I46" s="8">
        <f t="shared" si="22"/>
        <v>3924</v>
      </c>
      <c r="J46" s="8">
        <f t="shared" si="22"/>
        <v>4022</v>
      </c>
      <c r="K46" s="44"/>
      <c r="L46" s="43"/>
      <c r="M46" s="5"/>
      <c r="N46" s="5"/>
    </row>
    <row r="47" spans="1:14" x14ac:dyDescent="0.25">
      <c r="A47" s="33" t="s">
        <v>20</v>
      </c>
      <c r="B47" s="34"/>
      <c r="C47" s="8" t="s">
        <v>2</v>
      </c>
      <c r="D47" s="9">
        <f>1.54+0.15</f>
        <v>1.69</v>
      </c>
      <c r="E47" s="8">
        <f>ROUND(D4*D47,0)</f>
        <v>3211</v>
      </c>
      <c r="F47" s="8">
        <f t="shared" si="19"/>
        <v>3452</v>
      </c>
      <c r="G47" s="8">
        <f t="shared" si="20"/>
        <v>3625</v>
      </c>
      <c r="H47" s="8">
        <f t="shared" si="21"/>
        <v>3806</v>
      </c>
      <c r="I47" s="8">
        <f t="shared" si="22"/>
        <v>3901</v>
      </c>
      <c r="J47" s="8">
        <f t="shared" si="22"/>
        <v>3999</v>
      </c>
      <c r="K47" s="44"/>
      <c r="L47" s="43"/>
      <c r="M47" s="5"/>
      <c r="N47" s="5"/>
    </row>
    <row r="48" spans="1:14" ht="26.25" customHeight="1" x14ac:dyDescent="0.25">
      <c r="A48" s="31" t="s">
        <v>21</v>
      </c>
      <c r="B48" s="32"/>
      <c r="C48" s="8" t="s">
        <v>2</v>
      </c>
      <c r="D48" s="9">
        <f>1.53+0.15</f>
        <v>1.68</v>
      </c>
      <c r="E48" s="8">
        <f>ROUND(D4*D48,0)</f>
        <v>3192</v>
      </c>
      <c r="F48" s="8">
        <f t="shared" si="19"/>
        <v>3431</v>
      </c>
      <c r="G48" s="8">
        <f t="shared" si="20"/>
        <v>3603</v>
      </c>
      <c r="H48" s="8">
        <f t="shared" si="21"/>
        <v>3783</v>
      </c>
      <c r="I48" s="8">
        <f t="shared" si="22"/>
        <v>3878</v>
      </c>
      <c r="J48" s="8">
        <f t="shared" si="22"/>
        <v>3975</v>
      </c>
      <c r="K48" s="44"/>
      <c r="L48" s="43"/>
      <c r="M48" s="5"/>
      <c r="N48" s="5"/>
    </row>
    <row r="49" spans="1:14" x14ac:dyDescent="0.25">
      <c r="A49" s="33" t="s">
        <v>22</v>
      </c>
      <c r="B49" s="34"/>
      <c r="C49" s="4" t="s">
        <v>9</v>
      </c>
      <c r="D49" s="9">
        <f>1.53+0.15</f>
        <v>1.68</v>
      </c>
      <c r="E49" s="8">
        <f>ROUND(D4*D49,0)</f>
        <v>3192</v>
      </c>
      <c r="F49" s="8">
        <f t="shared" si="19"/>
        <v>3431</v>
      </c>
      <c r="G49" s="8">
        <f t="shared" si="20"/>
        <v>3603</v>
      </c>
      <c r="H49" s="8">
        <f t="shared" si="21"/>
        <v>3783</v>
      </c>
      <c r="I49" s="8">
        <f t="shared" si="22"/>
        <v>3878</v>
      </c>
      <c r="J49" s="8">
        <f t="shared" si="22"/>
        <v>3975</v>
      </c>
      <c r="K49" s="44"/>
      <c r="L49" s="43"/>
      <c r="M49" s="5"/>
      <c r="N49" s="5"/>
    </row>
    <row r="50" spans="1:14" x14ac:dyDescent="0.25">
      <c r="A50" s="33" t="s">
        <v>23</v>
      </c>
      <c r="B50" s="34"/>
      <c r="C50" s="4" t="s">
        <v>9</v>
      </c>
      <c r="D50" s="9">
        <f>1.52+0.15</f>
        <v>1.67</v>
      </c>
      <c r="E50" s="8">
        <f>ROUND(D4*D50,0)</f>
        <v>3173</v>
      </c>
      <c r="F50" s="8">
        <f t="shared" si="19"/>
        <v>3411</v>
      </c>
      <c r="G50" s="8">
        <f t="shared" si="20"/>
        <v>3582</v>
      </c>
      <c r="H50" s="8">
        <f t="shared" si="21"/>
        <v>3761</v>
      </c>
      <c r="I50" s="8">
        <f t="shared" si="22"/>
        <v>3855</v>
      </c>
      <c r="J50" s="8">
        <f t="shared" si="22"/>
        <v>3951</v>
      </c>
      <c r="K50" s="44"/>
      <c r="L50" s="43"/>
      <c r="M50" s="5"/>
      <c r="N50" s="5"/>
    </row>
    <row r="51" spans="1:14" x14ac:dyDescent="0.25">
      <c r="A51" s="33" t="s">
        <v>24</v>
      </c>
      <c r="B51" s="34"/>
      <c r="C51" s="4" t="s">
        <v>9</v>
      </c>
      <c r="D51" s="9">
        <f>1.51+0.15</f>
        <v>1.66</v>
      </c>
      <c r="E51" s="8">
        <f>ROUND(D4*D51,0)</f>
        <v>3154</v>
      </c>
      <c r="F51" s="8">
        <f t="shared" si="19"/>
        <v>3391</v>
      </c>
      <c r="G51" s="8">
        <f t="shared" si="20"/>
        <v>3561</v>
      </c>
      <c r="H51" s="8">
        <f t="shared" si="21"/>
        <v>3739</v>
      </c>
      <c r="I51" s="8">
        <f t="shared" si="22"/>
        <v>3832</v>
      </c>
      <c r="J51" s="8">
        <f t="shared" si="22"/>
        <v>3928</v>
      </c>
      <c r="K51" s="44"/>
      <c r="L51" s="43"/>
      <c r="M51" s="5"/>
      <c r="N51" s="5"/>
    </row>
    <row r="52" spans="1:14" x14ac:dyDescent="0.25">
      <c r="A52" s="33" t="s">
        <v>5</v>
      </c>
      <c r="B52" s="34"/>
      <c r="C52" s="4" t="s">
        <v>9</v>
      </c>
      <c r="D52" s="9">
        <f>1.5+0.15</f>
        <v>1.65</v>
      </c>
      <c r="E52" s="8">
        <f>ROUND(D4*D52,0)</f>
        <v>3135</v>
      </c>
      <c r="F52" s="8">
        <f t="shared" si="19"/>
        <v>3370</v>
      </c>
      <c r="G52" s="8">
        <f t="shared" si="20"/>
        <v>3539</v>
      </c>
      <c r="H52" s="8">
        <f t="shared" si="21"/>
        <v>3716</v>
      </c>
      <c r="I52" s="8">
        <f t="shared" si="22"/>
        <v>3809</v>
      </c>
      <c r="J52" s="8">
        <f t="shared" si="22"/>
        <v>3904</v>
      </c>
      <c r="K52" s="44"/>
      <c r="L52" s="43"/>
      <c r="M52" s="5"/>
      <c r="N52" s="5"/>
    </row>
    <row r="53" spans="1:14" x14ac:dyDescent="0.25">
      <c r="A53" s="8"/>
      <c r="B53" s="3" t="s">
        <v>13</v>
      </c>
      <c r="C53" s="8" t="s">
        <v>12</v>
      </c>
      <c r="D53" s="9">
        <f>1.53</f>
        <v>1.53</v>
      </c>
      <c r="E53" s="8">
        <f>ROUND(D4*D53,0)</f>
        <v>2907</v>
      </c>
      <c r="F53" s="8">
        <f t="shared" si="19"/>
        <v>3125</v>
      </c>
      <c r="G53" s="8">
        <f t="shared" si="20"/>
        <v>3281</v>
      </c>
      <c r="H53" s="8">
        <f t="shared" si="21"/>
        <v>3445</v>
      </c>
      <c r="I53" s="8">
        <f t="shared" si="22"/>
        <v>3531</v>
      </c>
      <c r="J53" s="8">
        <f t="shared" si="22"/>
        <v>3619</v>
      </c>
      <c r="K53" s="44"/>
      <c r="L53" s="43"/>
      <c r="M53" s="5"/>
      <c r="N53" s="5"/>
    </row>
    <row r="54" spans="1:14" x14ac:dyDescent="0.25">
      <c r="A54" s="8"/>
      <c r="B54" s="3" t="s">
        <v>14</v>
      </c>
      <c r="C54" s="8" t="s">
        <v>12</v>
      </c>
      <c r="D54" s="9">
        <f>1.53</f>
        <v>1.53</v>
      </c>
      <c r="E54" s="8">
        <f>ROUND(D4*D54,0)</f>
        <v>2907</v>
      </c>
      <c r="F54" s="8">
        <f t="shared" si="19"/>
        <v>3125</v>
      </c>
      <c r="G54" s="8">
        <f t="shared" si="20"/>
        <v>3281</v>
      </c>
      <c r="H54" s="8">
        <f t="shared" si="21"/>
        <v>3445</v>
      </c>
      <c r="I54" s="8">
        <f t="shared" si="22"/>
        <v>3531</v>
      </c>
      <c r="J54" s="8">
        <f t="shared" si="22"/>
        <v>3619</v>
      </c>
      <c r="K54" s="44"/>
      <c r="L54" s="43"/>
      <c r="M54" s="5"/>
      <c r="N54" s="5"/>
    </row>
    <row r="55" spans="1:14" x14ac:dyDescent="0.25">
      <c r="A55" s="8"/>
      <c r="B55" s="3" t="s">
        <v>16</v>
      </c>
      <c r="C55" s="8" t="s">
        <v>12</v>
      </c>
      <c r="D55" s="9">
        <f>1.53+0.15</f>
        <v>1.68</v>
      </c>
      <c r="E55" s="8">
        <f>ROUND(D4*D55,0)</f>
        <v>3192</v>
      </c>
      <c r="F55" s="8">
        <f t="shared" si="19"/>
        <v>3431</v>
      </c>
      <c r="G55" s="8">
        <f t="shared" si="20"/>
        <v>3603</v>
      </c>
      <c r="H55" s="8">
        <f t="shared" si="21"/>
        <v>3783</v>
      </c>
      <c r="I55" s="8">
        <f t="shared" si="22"/>
        <v>3878</v>
      </c>
      <c r="J55" s="8">
        <f t="shared" si="22"/>
        <v>3975</v>
      </c>
      <c r="K55" s="44"/>
      <c r="L55" s="43"/>
      <c r="M55" s="5"/>
      <c r="N55" s="5"/>
    </row>
    <row r="56" spans="1:14" x14ac:dyDescent="0.25">
      <c r="A56" s="8"/>
      <c r="B56" s="3" t="s">
        <v>15</v>
      </c>
      <c r="C56" s="8" t="s">
        <v>12</v>
      </c>
      <c r="D56" s="9">
        <f>1.3</f>
        <v>1.3</v>
      </c>
      <c r="E56" s="8">
        <f>ROUND(D4*D56,0)</f>
        <v>2470</v>
      </c>
      <c r="F56" s="8">
        <f t="shared" si="19"/>
        <v>2655</v>
      </c>
      <c r="G56" s="8">
        <f t="shared" si="20"/>
        <v>2788</v>
      </c>
      <c r="H56" s="8">
        <f t="shared" si="21"/>
        <v>2927</v>
      </c>
      <c r="I56" s="8">
        <f t="shared" si="22"/>
        <v>3000</v>
      </c>
      <c r="J56" s="8">
        <f t="shared" si="22"/>
        <v>3075</v>
      </c>
      <c r="K56" s="44"/>
      <c r="L56" s="43"/>
      <c r="M56" s="5"/>
      <c r="N56" s="5"/>
    </row>
    <row r="57" spans="1:14" x14ac:dyDescent="0.25">
      <c r="A57" s="8"/>
      <c r="B57" s="3" t="s">
        <v>25</v>
      </c>
      <c r="C57" s="8" t="s">
        <v>12</v>
      </c>
      <c r="D57" s="9">
        <f>1.1</f>
        <v>1.1000000000000001</v>
      </c>
      <c r="E57" s="8">
        <f>ROUND(D4*D57,0)</f>
        <v>2090</v>
      </c>
      <c r="F57" s="8">
        <f t="shared" si="19"/>
        <v>2247</v>
      </c>
      <c r="G57" s="8">
        <f t="shared" si="20"/>
        <v>2359</v>
      </c>
      <c r="H57" s="8">
        <f t="shared" si="21"/>
        <v>2477</v>
      </c>
      <c r="I57" s="8">
        <f t="shared" si="22"/>
        <v>2539</v>
      </c>
      <c r="J57" s="8">
        <f t="shared" si="22"/>
        <v>2602</v>
      </c>
      <c r="K57" s="44"/>
      <c r="L57" s="43"/>
      <c r="M57" s="5"/>
      <c r="N57" s="5"/>
    </row>
    <row r="58" spans="1:14" x14ac:dyDescent="0.25">
      <c r="A58" s="29" t="s">
        <v>50</v>
      </c>
      <c r="B58" s="30"/>
      <c r="C58" s="8"/>
      <c r="D58" s="9"/>
      <c r="E58" s="8">
        <v>2080</v>
      </c>
      <c r="F58" s="8"/>
      <c r="G58" s="8"/>
      <c r="H58" s="8"/>
      <c r="I58" s="8"/>
      <c r="J58" s="8"/>
      <c r="K58" s="45"/>
      <c r="L58" s="46"/>
      <c r="M58" s="5"/>
      <c r="N58" s="5"/>
    </row>
    <row r="59" spans="1:14" x14ac:dyDescent="0.25">
      <c r="A59" s="2"/>
      <c r="B59" s="2"/>
      <c r="C59" s="2"/>
    </row>
    <row r="61" spans="1:14" x14ac:dyDescent="0.25">
      <c r="A61" s="10"/>
      <c r="B61" s="10" t="s">
        <v>47</v>
      </c>
      <c r="C61" s="10"/>
      <c r="D61" s="11"/>
      <c r="E61" s="10"/>
      <c r="F61" s="10" t="s">
        <v>48</v>
      </c>
      <c r="G61" s="10"/>
      <c r="H61" s="10"/>
      <c r="I61" s="10"/>
      <c r="J61" s="10"/>
      <c r="K61" s="10"/>
      <c r="L61" s="10"/>
      <c r="M61" s="5"/>
      <c r="N61" s="5"/>
    </row>
  </sheetData>
  <mergeCells count="37">
    <mergeCell ref="H4:L4"/>
    <mergeCell ref="A6:B6"/>
    <mergeCell ref="A44:B44"/>
    <mergeCell ref="A45:B45"/>
    <mergeCell ref="A46:B46"/>
    <mergeCell ref="A8:B8"/>
    <mergeCell ref="A9:B9"/>
    <mergeCell ref="A10:B10"/>
    <mergeCell ref="K42:L58"/>
    <mergeCell ref="A7:B7"/>
    <mergeCell ref="H39:L39"/>
    <mergeCell ref="A25:C25"/>
    <mergeCell ref="A30:B30"/>
    <mergeCell ref="A11:B11"/>
    <mergeCell ref="A17:B17"/>
    <mergeCell ref="A13:B13"/>
    <mergeCell ref="A12:C12"/>
    <mergeCell ref="A22:B22"/>
    <mergeCell ref="A41:L41"/>
    <mergeCell ref="A58:B58"/>
    <mergeCell ref="A48:B48"/>
    <mergeCell ref="A49:B49"/>
    <mergeCell ref="A50:B50"/>
    <mergeCell ref="A51:B51"/>
    <mergeCell ref="A52:B52"/>
    <mergeCell ref="A47:B47"/>
    <mergeCell ref="A42:B42"/>
    <mergeCell ref="A43:B43"/>
    <mergeCell ref="A14:B14"/>
    <mergeCell ref="A15:B15"/>
    <mergeCell ref="A24:B24"/>
    <mergeCell ref="A16:B16"/>
    <mergeCell ref="A18:B18"/>
    <mergeCell ref="A20:B20"/>
    <mergeCell ref="A21:B21"/>
    <mergeCell ref="A23:B23"/>
    <mergeCell ref="A19:B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</dc:creator>
  <cp:lastModifiedBy>Windows User</cp:lastModifiedBy>
  <cp:lastPrinted>2017-07-19T09:43:48Z</cp:lastPrinted>
  <dcterms:created xsi:type="dcterms:W3CDTF">2017-07-17T06:15:14Z</dcterms:created>
  <dcterms:modified xsi:type="dcterms:W3CDTF">2019-04-25T12:32:52Z</dcterms:modified>
</cp:coreProperties>
</file>